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5"/>
  <workbookPr filterPrivacy="1" defaultThemeVersion="124226"/>
  <xr:revisionPtr revIDLastSave="0" documentId="13_ncr:1_{0C9C9CAF-7221-2C46-BA7F-66F1CB6D28C6}" xr6:coauthVersionLast="40" xr6:coauthVersionMax="40" xr10:uidLastSave="{00000000-0000-0000-0000-000000000000}"/>
  <bookViews>
    <workbookView xWindow="0" yWindow="460" windowWidth="38400" windowHeight="19880" xr2:uid="{00000000-000D-0000-FFFF-FFFF00000000}"/>
  </bookViews>
  <sheets>
    <sheet name="SVFK - 2018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4" i="1" l="1"/>
  <c r="D40" i="1" l="1"/>
  <c r="D42" i="1" s="1"/>
  <c r="D49" i="1"/>
  <c r="D10" i="1" l="1"/>
  <c r="D16" i="1" s="1"/>
  <c r="D30" i="1"/>
  <c r="D31" i="1" s="1"/>
</calcChain>
</file>

<file path=xl/sharedStrings.xml><?xml version="1.0" encoding="utf-8"?>
<sst xmlns="http://schemas.openxmlformats.org/spreadsheetml/2006/main" count="66" uniqueCount="58">
  <si>
    <t>Společenství vlastníků Františka Křížka 461, Praha 7</t>
  </si>
  <si>
    <t>Náklad</t>
  </si>
  <si>
    <t>náklady na kancelář a konání shromáždění</t>
  </si>
  <si>
    <t>Celkem</t>
  </si>
  <si>
    <t>čerpání na ostatní služby</t>
  </si>
  <si>
    <t>čerpání na opravy a drobný materiál</t>
  </si>
  <si>
    <t>faktura měsíčně vč. DPH 10.502,80</t>
  </si>
  <si>
    <t>čerpání z provozního fondu:</t>
  </si>
  <si>
    <t>tvorba z pravidelného příspěvku do FO</t>
  </si>
  <si>
    <t xml:space="preserve">tvorba z pravidelného příspěvku - splátka hypotéky </t>
  </si>
  <si>
    <t>ad3)</t>
  </si>
  <si>
    <t>celkem</t>
  </si>
  <si>
    <t>ad6)</t>
  </si>
  <si>
    <t>Webnode, webportál, revize, požární prohlídka,</t>
  </si>
  <si>
    <t xml:space="preserve">bankovní služby </t>
  </si>
  <si>
    <t>drobná spotřeba</t>
  </si>
  <si>
    <t>opravy a drobný materiál:</t>
  </si>
  <si>
    <t>ostatní služby:</t>
  </si>
  <si>
    <t xml:space="preserve">A. Náklady vlastní správní činnosti </t>
  </si>
  <si>
    <t xml:space="preserve">B. Rozpočet dlouhodobé zálohy na opravy a ostatní služby </t>
  </si>
  <si>
    <t>odměna správci (ve službách)</t>
  </si>
  <si>
    <t>odečty a rozúčtování, další drobné služby</t>
  </si>
  <si>
    <t>+</t>
  </si>
  <si>
    <t>-</t>
  </si>
  <si>
    <t>rozdíl v úvěrových splátkách (18,- ročně)</t>
  </si>
  <si>
    <t>umytí fasády</t>
  </si>
  <si>
    <t>zámečnické práce</t>
  </si>
  <si>
    <t>čištění dvorní vpusti a okapů</t>
  </si>
  <si>
    <t>poštovné</t>
  </si>
  <si>
    <t xml:space="preserve">tvorba z pravidelného příspěvku </t>
  </si>
  <si>
    <t>úhrada za klíče</t>
  </si>
  <si>
    <t>NÁKLADY 2018 + PLÁN 2019</t>
  </si>
  <si>
    <t>FOND OPRAV (stav k 31.12.2018)</t>
  </si>
  <si>
    <t>Počáteční stav  (1.1.2018)</t>
  </si>
  <si>
    <t>Konečný stav  (31.12.2018)</t>
  </si>
  <si>
    <t>PLAN 2019</t>
  </si>
  <si>
    <t>STAV 2018</t>
  </si>
  <si>
    <t xml:space="preserve">STAV  31.12.2018 </t>
  </si>
  <si>
    <t xml:space="preserve">odměny členům orgánu SVJ </t>
  </si>
  <si>
    <t xml:space="preserve">právní služby </t>
  </si>
  <si>
    <t>ostatní náklady  (pojistka - viz služb)</t>
  </si>
  <si>
    <t>Pozn.</t>
  </si>
  <si>
    <t>2018</t>
  </si>
  <si>
    <t>FO - rozdělení v Kč</t>
  </si>
  <si>
    <t>Rozdělení FO (40 Kč/m2):</t>
  </si>
  <si>
    <t>1 402 464</t>
  </si>
  <si>
    <t>splátka úvěru ... 30 Kč/m2</t>
  </si>
  <si>
    <t>1 058 748</t>
  </si>
  <si>
    <t>skutečný FO ..... 10 Kč/m2</t>
  </si>
  <si>
    <t>1,5 roku. (6.2017 - 12.2018)</t>
  </si>
  <si>
    <t>náklady v drobném vydání</t>
  </si>
  <si>
    <t xml:space="preserve">čerpání na pokuty, penále, úroky </t>
  </si>
  <si>
    <t>splátky úvěru na opravy včetně úroků + bank. popl. I/</t>
  </si>
  <si>
    <t>splátky úvěru na opravy včetně úroků + bank. popl. II/</t>
  </si>
  <si>
    <t>PLÁN  2019</t>
  </si>
  <si>
    <t>splátka úvěru bance (do roku 2025)</t>
  </si>
  <si>
    <t>pojištění  ve službách</t>
  </si>
  <si>
    <t>100 000 - mezibytové příčky +  100 000  - výměna dveří (vchod, sklep) + 30 000 - fond výboru + případně další schválené náklady - kamerový systém dvůr, vchod - 30.000, ošetření oken - 15000 + práce)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</si>
</sst>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 applyBorder="1"/>
    <xf numFmtId="4" fontId="0" fillId="0" borderId="0" xfId="0" applyNumberFormat="1" applyBorder="1"/>
    <xf numFmtId="4" fontId="0" fillId="0" borderId="0" xfId="0" applyNumberForma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4" fontId="4" fillId="0" borderId="0" xfId="0" applyNumberFormat="1" applyFont="1" applyBorder="1"/>
    <xf numFmtId="0" fontId="1" fillId="0" borderId="0" xfId="0" applyFont="1" applyBorder="1"/>
    <xf numFmtId="14" fontId="1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horizontal="center"/>
    </xf>
    <xf numFmtId="0" fontId="0" fillId="0" borderId="1" xfId="0" applyBorder="1"/>
    <xf numFmtId="0" fontId="0" fillId="0" borderId="7" xfId="0" applyBorder="1" applyAlignment="1">
      <alignment horizontal="center" vertical="center"/>
    </xf>
    <xf numFmtId="0" fontId="0" fillId="0" borderId="8" xfId="0" applyBorder="1"/>
    <xf numFmtId="4" fontId="0" fillId="0" borderId="9" xfId="0" applyNumberFormat="1" applyBorder="1"/>
    <xf numFmtId="4" fontId="0" fillId="0" borderId="10" xfId="0" applyNumberFormat="1" applyBorder="1"/>
    <xf numFmtId="0" fontId="0" fillId="0" borderId="8" xfId="0" applyBorder="1" applyAlignment="1">
      <alignment horizontal="right"/>
    </xf>
    <xf numFmtId="0" fontId="4" fillId="0" borderId="11" xfId="0" applyFont="1" applyBorder="1"/>
    <xf numFmtId="0" fontId="0" fillId="0" borderId="12" xfId="0" applyBorder="1"/>
    <xf numFmtId="4" fontId="7" fillId="0" borderId="13" xfId="0" applyNumberFormat="1" applyFont="1" applyBorder="1"/>
    <xf numFmtId="4" fontId="1" fillId="0" borderId="16" xfId="0" applyNumberFormat="1" applyFont="1" applyBorder="1"/>
    <xf numFmtId="4" fontId="1" fillId="0" borderId="19" xfId="0" applyNumberFormat="1" applyFont="1" applyBorder="1"/>
    <xf numFmtId="4" fontId="0" fillId="0" borderId="21" xfId="0" applyNumberFormat="1" applyBorder="1"/>
    <xf numFmtId="4" fontId="0" fillId="0" borderId="24" xfId="0" applyNumberFormat="1" applyBorder="1"/>
    <xf numFmtId="0" fontId="4" fillId="0" borderId="5" xfId="0" applyFont="1" applyBorder="1"/>
    <xf numFmtId="0" fontId="0" fillId="0" borderId="6" xfId="0" applyBorder="1"/>
    <xf numFmtId="4" fontId="0" fillId="0" borderId="7" xfId="0" applyNumberFormat="1" applyBorder="1"/>
    <xf numFmtId="4" fontId="0" fillId="0" borderId="8" xfId="0" applyNumberFormat="1" applyBorder="1"/>
    <xf numFmtId="4" fontId="4" fillId="0" borderId="11" xfId="0" applyNumberFormat="1" applyFont="1" applyBorder="1"/>
    <xf numFmtId="4" fontId="0" fillId="0" borderId="12" xfId="0" applyNumberFormat="1" applyBorder="1"/>
    <xf numFmtId="0" fontId="0" fillId="0" borderId="5" xfId="0" applyBorder="1"/>
    <xf numFmtId="4" fontId="0" fillId="0" borderId="11" xfId="0" applyNumberFormat="1" applyBorder="1"/>
    <xf numFmtId="4" fontId="0" fillId="0" borderId="13" xfId="0" applyNumberFormat="1" applyBorder="1"/>
    <xf numFmtId="0" fontId="0" fillId="0" borderId="11" xfId="0" applyBorder="1"/>
    <xf numFmtId="4" fontId="0" fillId="2" borderId="4" xfId="0" applyNumberFormat="1" applyFill="1" applyBorder="1" applyAlignment="1">
      <alignment horizontal="center" vertical="center"/>
    </xf>
    <xf numFmtId="4" fontId="2" fillId="0" borderId="21" xfId="0" applyNumberFormat="1" applyFont="1" applyBorder="1" applyAlignment="1">
      <alignment horizontal="center" vertical="center"/>
    </xf>
    <xf numFmtId="0" fontId="0" fillId="0" borderId="20" xfId="0" applyFill="1" applyBorder="1"/>
    <xf numFmtId="0" fontId="0" fillId="0" borderId="20" xfId="0" applyBorder="1"/>
    <xf numFmtId="4" fontId="6" fillId="0" borderId="29" xfId="0" applyNumberFormat="1" applyFont="1" applyBorder="1" applyAlignment="1">
      <alignment horizontal="center" vertical="center"/>
    </xf>
    <xf numFmtId="4" fontId="2" fillId="0" borderId="32" xfId="0" applyNumberFormat="1" applyFont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/>
    </xf>
    <xf numFmtId="0" fontId="8" fillId="2" borderId="4" xfId="0" applyFont="1" applyFill="1" applyBorder="1"/>
    <xf numFmtId="49" fontId="9" fillId="2" borderId="4" xfId="0" applyNumberFormat="1" applyFont="1" applyFill="1" applyBorder="1" applyAlignment="1">
      <alignment vertical="center"/>
    </xf>
    <xf numFmtId="0" fontId="10" fillId="2" borderId="35" xfId="0" applyFont="1" applyFill="1" applyBorder="1" applyAlignment="1">
      <alignment horizontal="right"/>
    </xf>
    <xf numFmtId="49" fontId="9" fillId="2" borderId="26" xfId="0" applyNumberFormat="1" applyFont="1" applyFill="1" applyBorder="1" applyAlignment="1">
      <alignment horizontal="left" vertical="top"/>
    </xf>
    <xf numFmtId="0" fontId="10" fillId="2" borderId="26" xfId="0" applyFont="1" applyFill="1" applyBorder="1" applyAlignment="1">
      <alignment horizontal="right"/>
    </xf>
    <xf numFmtId="49" fontId="9" fillId="2" borderId="36" xfId="0" applyNumberFormat="1" applyFont="1" applyFill="1" applyBorder="1" applyAlignment="1">
      <alignment horizontal="left"/>
    </xf>
    <xf numFmtId="3" fontId="11" fillId="3" borderId="36" xfId="0" applyNumberFormat="1" applyFont="1" applyFill="1" applyBorder="1" applyAlignment="1">
      <alignment horizontal="right"/>
    </xf>
    <xf numFmtId="0" fontId="0" fillId="4" borderId="4" xfId="0" applyFill="1" applyBorder="1"/>
    <xf numFmtId="0" fontId="1" fillId="4" borderId="37" xfId="0" applyFont="1" applyFill="1" applyBorder="1"/>
    <xf numFmtId="0" fontId="0" fillId="4" borderId="38" xfId="0" applyFill="1" applyBorder="1"/>
    <xf numFmtId="0" fontId="1" fillId="4" borderId="4" xfId="0" applyFont="1" applyFill="1" applyBorder="1"/>
    <xf numFmtId="0" fontId="0" fillId="0" borderId="30" xfId="0" applyBorder="1"/>
    <xf numFmtId="0" fontId="0" fillId="0" borderId="39" xfId="0" applyBorder="1"/>
    <xf numFmtId="4" fontId="0" fillId="0" borderId="0" xfId="0" applyNumberFormat="1" applyAlignment="1">
      <alignment horizontal="center"/>
    </xf>
    <xf numFmtId="0" fontId="0" fillId="0" borderId="0" xfId="0" applyNumberFormat="1"/>
    <xf numFmtId="4" fontId="11" fillId="2" borderId="4" xfId="0" applyNumberFormat="1" applyFont="1" applyFill="1" applyBorder="1" applyAlignment="1">
      <alignment horizontal="center"/>
    </xf>
    <xf numFmtId="4" fontId="0" fillId="2" borderId="36" xfId="0" applyNumberFormat="1" applyFill="1" applyBorder="1" applyAlignment="1">
      <alignment horizontal="center"/>
    </xf>
    <xf numFmtId="4" fontId="11" fillId="2" borderId="36" xfId="0" applyNumberFormat="1" applyFont="1" applyFill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11" fillId="0" borderId="35" xfId="0" applyNumberFormat="1" applyFont="1" applyBorder="1" applyAlignment="1">
      <alignment horizontal="center"/>
    </xf>
    <xf numFmtId="4" fontId="0" fillId="2" borderId="40" xfId="0" applyNumberFormat="1" applyFill="1" applyBorder="1" applyAlignment="1">
      <alignment horizontal="center"/>
    </xf>
    <xf numFmtId="4" fontId="0" fillId="0" borderId="40" xfId="0" applyNumberFormat="1" applyBorder="1" applyAlignment="1">
      <alignment horizontal="center"/>
    </xf>
    <xf numFmtId="4" fontId="0" fillId="0" borderId="41" xfId="0" applyNumberFormat="1" applyBorder="1" applyAlignment="1">
      <alignment horizontal="center"/>
    </xf>
    <xf numFmtId="4" fontId="11" fillId="2" borderId="25" xfId="0" applyNumberFormat="1" applyFont="1" applyFill="1" applyBorder="1" applyAlignment="1">
      <alignment horizontal="center"/>
    </xf>
    <xf numFmtId="4" fontId="0" fillId="0" borderId="42" xfId="0" applyNumberFormat="1" applyBorder="1" applyAlignment="1">
      <alignment horizontal="center"/>
    </xf>
    <xf numFmtId="4" fontId="0" fillId="0" borderId="43" xfId="0" applyNumberFormat="1" applyBorder="1" applyAlignment="1">
      <alignment horizontal="center"/>
    </xf>
    <xf numFmtId="4" fontId="11" fillId="2" borderId="4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2" xfId="0" applyBorder="1"/>
    <xf numFmtId="0" fontId="0" fillId="0" borderId="2" xfId="0" applyBorder="1"/>
    <xf numFmtId="0" fontId="0" fillId="0" borderId="27" xfId="0" applyBorder="1"/>
    <xf numFmtId="0" fontId="0" fillId="0" borderId="28" xfId="0" applyBorder="1"/>
    <xf numFmtId="0" fontId="0" fillId="0" borderId="20" xfId="0" applyBorder="1"/>
    <xf numFmtId="0" fontId="0" fillId="0" borderId="1" xfId="0" applyBorder="1"/>
    <xf numFmtId="0" fontId="0" fillId="0" borderId="20" xfId="0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7" xfId="0" applyFont="1" applyBorder="1"/>
    <xf numFmtId="0" fontId="1" fillId="0" borderId="18" xfId="0" applyFont="1" applyBorder="1"/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49" fontId="0" fillId="2" borderId="19" xfId="0" applyNumberFormat="1" applyFill="1" applyBorder="1" applyAlignment="1">
      <alignment horizontal="center" vertical="center" wrapText="1"/>
    </xf>
    <xf numFmtId="49" fontId="0" fillId="2" borderId="29" xfId="0" applyNumberForma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1" fillId="5" borderId="0" xfId="0" applyFont="1" applyFill="1"/>
    <xf numFmtId="0" fontId="0" fillId="5" borderId="0" xfId="0" applyFill="1"/>
    <xf numFmtId="0" fontId="11" fillId="2" borderId="4" xfId="0" applyFont="1" applyFill="1" applyBorder="1" applyAlignment="1">
      <alignment wrapText="1"/>
    </xf>
    <xf numFmtId="4" fontId="11" fillId="2" borderId="40" xfId="0" applyNumberFormat="1" applyFont="1" applyFill="1" applyBorder="1" applyAlignment="1">
      <alignment horizontal="center"/>
    </xf>
    <xf numFmtId="0" fontId="3" fillId="2" borderId="4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1"/>
  <sheetViews>
    <sheetView tabSelected="1" topLeftCell="A4" workbookViewId="0">
      <selection activeCell="C3" sqref="C3"/>
    </sheetView>
  </sheetViews>
  <sheetFormatPr baseColWidth="10" defaultColWidth="8.83203125" defaultRowHeight="15" x14ac:dyDescent="0.2"/>
  <cols>
    <col min="1" max="1" width="4.83203125" bestFit="1" customWidth="1"/>
    <col min="3" max="3" width="38.33203125" customWidth="1"/>
    <col min="4" max="4" width="12.6640625" style="2" customWidth="1"/>
    <col min="5" max="5" width="1.83203125" customWidth="1"/>
    <col min="6" max="6" width="12.5" style="57" customWidth="1"/>
    <col min="7" max="7" width="45.6640625" customWidth="1"/>
    <col min="8" max="8" width="18.5" customWidth="1"/>
    <col min="9" max="9" width="19.1640625" customWidth="1"/>
  </cols>
  <sheetData>
    <row r="1" spans="2:13" ht="16" x14ac:dyDescent="0.2">
      <c r="B1" s="7">
        <v>461</v>
      </c>
      <c r="C1" s="8" t="s">
        <v>0</v>
      </c>
    </row>
    <row r="2" spans="2:13" ht="16" thickBot="1" x14ac:dyDescent="0.25"/>
    <row r="3" spans="2:13" ht="17" thickBot="1" x14ac:dyDescent="0.25">
      <c r="C3" s="101" t="s">
        <v>31</v>
      </c>
    </row>
    <row r="4" spans="2:13" ht="16" thickBot="1" x14ac:dyDescent="0.25"/>
    <row r="5" spans="2:13" ht="16" thickBot="1" x14ac:dyDescent="0.25">
      <c r="B5" s="52" t="s">
        <v>18</v>
      </c>
      <c r="C5" s="53"/>
    </row>
    <row r="6" spans="2:13" ht="16" thickBot="1" x14ac:dyDescent="0.25">
      <c r="G6" t="s">
        <v>41</v>
      </c>
    </row>
    <row r="7" spans="2:13" ht="14.5" customHeight="1" x14ac:dyDescent="0.2">
      <c r="B7" s="93" t="s">
        <v>1</v>
      </c>
      <c r="C7" s="94"/>
      <c r="D7" s="91" t="s">
        <v>37</v>
      </c>
      <c r="F7" s="67" t="s">
        <v>54</v>
      </c>
    </row>
    <row r="8" spans="2:13" ht="16" thickBot="1" x14ac:dyDescent="0.25">
      <c r="B8" s="95"/>
      <c r="C8" s="96"/>
      <c r="D8" s="92"/>
      <c r="F8" s="60"/>
    </row>
    <row r="9" spans="2:13" x14ac:dyDescent="0.2">
      <c r="B9" s="89" t="s">
        <v>29</v>
      </c>
      <c r="C9" s="90"/>
      <c r="D9" s="42">
        <v>129708</v>
      </c>
      <c r="F9" s="68"/>
    </row>
    <row r="10" spans="2:13" x14ac:dyDescent="0.2">
      <c r="B10" s="39" t="s">
        <v>7</v>
      </c>
      <c r="C10" s="14"/>
      <c r="D10" s="38">
        <f>D11+D12+D13+D14</f>
        <v>151498</v>
      </c>
      <c r="F10" s="62">
        <v>100000</v>
      </c>
      <c r="G10" t="s">
        <v>49</v>
      </c>
    </row>
    <row r="11" spans="2:13" x14ac:dyDescent="0.2">
      <c r="B11" s="40"/>
      <c r="C11" s="14" t="s">
        <v>38</v>
      </c>
      <c r="D11" s="38">
        <v>151498</v>
      </c>
      <c r="F11" s="62">
        <v>100000</v>
      </c>
      <c r="I11" s="4"/>
      <c r="M11" s="5"/>
    </row>
    <row r="12" spans="2:13" x14ac:dyDescent="0.2">
      <c r="B12" s="40"/>
      <c r="C12" s="14" t="s">
        <v>39</v>
      </c>
      <c r="D12" s="38">
        <v>0</v>
      </c>
      <c r="F12" s="62">
        <v>0</v>
      </c>
    </row>
    <row r="13" spans="2:13" x14ac:dyDescent="0.2">
      <c r="B13" s="40"/>
      <c r="C13" s="14" t="s">
        <v>40</v>
      </c>
      <c r="D13" s="38">
        <v>0</v>
      </c>
      <c r="F13" s="62">
        <v>0</v>
      </c>
      <c r="G13" t="s">
        <v>56</v>
      </c>
    </row>
    <row r="14" spans="2:13" x14ac:dyDescent="0.2">
      <c r="B14" s="40"/>
      <c r="C14" s="14" t="s">
        <v>2</v>
      </c>
      <c r="D14" s="38">
        <v>0</v>
      </c>
      <c r="F14" s="62">
        <v>0</v>
      </c>
      <c r="G14" t="s">
        <v>50</v>
      </c>
    </row>
    <row r="15" spans="2:13" ht="16" thickBot="1" x14ac:dyDescent="0.25">
      <c r="B15" s="77" t="s">
        <v>20</v>
      </c>
      <c r="C15" s="78"/>
      <c r="D15" s="38">
        <v>126033.60000000001</v>
      </c>
      <c r="F15" s="69">
        <v>140000</v>
      </c>
      <c r="G15" t="s">
        <v>6</v>
      </c>
    </row>
    <row r="16" spans="2:13" ht="16" thickBot="1" x14ac:dyDescent="0.25">
      <c r="B16" s="79" t="s">
        <v>3</v>
      </c>
      <c r="C16" s="80"/>
      <c r="D16" s="41">
        <f>D10+D15</f>
        <v>277531.59999999998</v>
      </c>
      <c r="F16" s="59">
        <v>240000</v>
      </c>
    </row>
    <row r="17" spans="1:18" x14ac:dyDescent="0.2">
      <c r="B17" s="4"/>
      <c r="C17" s="4"/>
      <c r="D17" s="6"/>
    </row>
    <row r="18" spans="1:18" ht="16" thickBot="1" x14ac:dyDescent="0.25">
      <c r="B18" s="4"/>
      <c r="C18" s="4"/>
      <c r="D18" s="6"/>
    </row>
    <row r="19" spans="1:18" ht="16" thickBot="1" x14ac:dyDescent="0.25">
      <c r="B19" s="52" t="s">
        <v>19</v>
      </c>
      <c r="C19" s="51"/>
      <c r="D19" s="37" t="s">
        <v>36</v>
      </c>
      <c r="F19" s="59" t="s">
        <v>35</v>
      </c>
    </row>
    <row r="20" spans="1:18" ht="16" thickBot="1" x14ac:dyDescent="0.25"/>
    <row r="21" spans="1:18" x14ac:dyDescent="0.2">
      <c r="B21" s="87" t="s">
        <v>33</v>
      </c>
      <c r="C21" s="88"/>
      <c r="D21" s="24">
        <v>804382.23</v>
      </c>
      <c r="E21" s="12"/>
      <c r="F21" s="63">
        <v>1074000</v>
      </c>
      <c r="G21" s="58"/>
    </row>
    <row r="22" spans="1:18" x14ac:dyDescent="0.2">
      <c r="A22">
        <v>1</v>
      </c>
      <c r="B22" s="81" t="s">
        <v>8</v>
      </c>
      <c r="C22" s="82"/>
      <c r="D22" s="25">
        <v>343752</v>
      </c>
      <c r="E22" t="s">
        <v>22</v>
      </c>
      <c r="F22" s="64">
        <v>344000</v>
      </c>
      <c r="G22" s="58"/>
    </row>
    <row r="23" spans="1:18" ht="16" thickBot="1" x14ac:dyDescent="0.25">
      <c r="A23">
        <v>2</v>
      </c>
      <c r="B23" s="81" t="s">
        <v>9</v>
      </c>
      <c r="C23" s="82"/>
      <c r="D23" s="25">
        <v>1058712</v>
      </c>
      <c r="E23" t="s">
        <v>22</v>
      </c>
      <c r="F23" s="65">
        <v>1060000</v>
      </c>
      <c r="G23" s="58"/>
    </row>
    <row r="24" spans="1:18" ht="78" customHeight="1" thickBot="1" x14ac:dyDescent="0.25">
      <c r="A24">
        <v>3</v>
      </c>
      <c r="B24" s="83" t="s">
        <v>5</v>
      </c>
      <c r="C24" s="84"/>
      <c r="D24" s="25">
        <v>33875</v>
      </c>
      <c r="E24" t="s">
        <v>23</v>
      </c>
      <c r="F24" s="100">
        <v>210000</v>
      </c>
      <c r="G24" s="99" t="s">
        <v>57</v>
      </c>
      <c r="H24" s="97"/>
      <c r="I24" s="97"/>
      <c r="J24" s="98"/>
      <c r="K24" s="98"/>
      <c r="L24" s="98"/>
      <c r="M24" s="98"/>
      <c r="N24" s="98"/>
      <c r="O24" s="98"/>
      <c r="P24" s="98"/>
      <c r="Q24" s="98"/>
      <c r="R24" s="98"/>
    </row>
    <row r="25" spans="1:18" x14ac:dyDescent="0.2">
      <c r="A25">
        <v>4</v>
      </c>
      <c r="B25" s="83" t="s">
        <v>52</v>
      </c>
      <c r="C25" s="84"/>
      <c r="D25" s="25">
        <v>529374</v>
      </c>
      <c r="E25" t="s">
        <v>23</v>
      </c>
      <c r="F25" s="65">
        <v>530000</v>
      </c>
      <c r="G25" t="s">
        <v>55</v>
      </c>
    </row>
    <row r="26" spans="1:18" x14ac:dyDescent="0.2">
      <c r="A26">
        <v>5</v>
      </c>
      <c r="B26" s="83" t="s">
        <v>53</v>
      </c>
      <c r="C26" s="84"/>
      <c r="D26" s="25">
        <v>529374</v>
      </c>
      <c r="E26" t="s">
        <v>23</v>
      </c>
      <c r="F26" s="65">
        <v>530000</v>
      </c>
      <c r="G26" t="s">
        <v>55</v>
      </c>
    </row>
    <row r="27" spans="1:18" x14ac:dyDescent="0.2">
      <c r="A27">
        <v>6</v>
      </c>
      <c r="B27" s="81" t="s">
        <v>4</v>
      </c>
      <c r="C27" s="82"/>
      <c r="D27" s="25">
        <v>40180.410000000003</v>
      </c>
      <c r="E27" t="s">
        <v>23</v>
      </c>
      <c r="F27" s="64">
        <v>45000</v>
      </c>
      <c r="G27" s="58"/>
    </row>
    <row r="28" spans="1:18" x14ac:dyDescent="0.2">
      <c r="A28">
        <v>7</v>
      </c>
      <c r="B28" s="81" t="s">
        <v>51</v>
      </c>
      <c r="C28" s="82"/>
      <c r="D28" s="25">
        <v>0</v>
      </c>
      <c r="F28" s="65">
        <v>0</v>
      </c>
      <c r="G28" s="58"/>
    </row>
    <row r="29" spans="1:18" x14ac:dyDescent="0.2">
      <c r="B29" s="73" t="s">
        <v>24</v>
      </c>
      <c r="C29" s="74"/>
      <c r="D29" s="25">
        <v>-36</v>
      </c>
      <c r="F29" s="65"/>
      <c r="G29" s="58"/>
    </row>
    <row r="30" spans="1:18" ht="16" thickBot="1" x14ac:dyDescent="0.25">
      <c r="B30" s="75"/>
      <c r="C30" s="76"/>
      <c r="D30" s="26">
        <f>D24+D25+D26+D27+D28+D29</f>
        <v>1132767.4099999999</v>
      </c>
      <c r="F30" s="66"/>
      <c r="G30" s="58"/>
    </row>
    <row r="31" spans="1:18" ht="16" thickBot="1" x14ac:dyDescent="0.25">
      <c r="B31" s="85" t="s">
        <v>34</v>
      </c>
      <c r="C31" s="86"/>
      <c r="D31" s="23">
        <f>D21+D22+D23-D30</f>
        <v>1074078.82</v>
      </c>
      <c r="E31" s="13"/>
      <c r="F31" s="61">
        <v>1163000</v>
      </c>
      <c r="G31" s="58"/>
    </row>
    <row r="32" spans="1:18" x14ac:dyDescent="0.2">
      <c r="D32" s="3"/>
    </row>
    <row r="33" spans="1:9" ht="16" thickBot="1" x14ac:dyDescent="0.25"/>
    <row r="34" spans="1:9" ht="16" thickBot="1" x14ac:dyDescent="0.25">
      <c r="C34" s="54" t="s">
        <v>32</v>
      </c>
      <c r="D34" s="70">
        <f>SUM(D42,D49)</f>
        <v>74055.41</v>
      </c>
      <c r="E34" s="1"/>
    </row>
    <row r="35" spans="1:9" ht="16" thickBot="1" x14ac:dyDescent="0.25">
      <c r="A35" s="9" t="s">
        <v>10</v>
      </c>
      <c r="B35" s="71" t="s">
        <v>16</v>
      </c>
      <c r="C35" s="72"/>
      <c r="D35" s="15"/>
    </row>
    <row r="36" spans="1:9" ht="16" thickBot="1" x14ac:dyDescent="0.25">
      <c r="B36" s="33"/>
      <c r="C36" s="28" t="s">
        <v>25</v>
      </c>
      <c r="D36" s="29">
        <v>8740</v>
      </c>
      <c r="H36" s="43" t="s">
        <v>42</v>
      </c>
      <c r="I36" s="44" t="s">
        <v>43</v>
      </c>
    </row>
    <row r="37" spans="1:9" ht="17" thickBot="1" x14ac:dyDescent="0.25">
      <c r="B37" s="16"/>
      <c r="C37" s="4" t="s">
        <v>26</v>
      </c>
      <c r="D37" s="17">
        <v>16300</v>
      </c>
      <c r="H37" s="45" t="s">
        <v>44</v>
      </c>
      <c r="I37" s="46" t="s">
        <v>45</v>
      </c>
    </row>
    <row r="38" spans="1:9" ht="16" x14ac:dyDescent="0.2">
      <c r="B38" s="16"/>
      <c r="C38" s="4" t="s">
        <v>27</v>
      </c>
      <c r="D38" s="17">
        <v>4600</v>
      </c>
      <c r="H38" s="47" t="s">
        <v>46</v>
      </c>
      <c r="I38" s="48" t="s">
        <v>47</v>
      </c>
    </row>
    <row r="39" spans="1:9" ht="17" thickBot="1" x14ac:dyDescent="0.25">
      <c r="B39" s="55"/>
      <c r="C39" s="56" t="s">
        <v>15</v>
      </c>
      <c r="D39" s="18">
        <v>4435</v>
      </c>
      <c r="H39" s="49" t="s">
        <v>48</v>
      </c>
      <c r="I39" s="50">
        <v>343752</v>
      </c>
    </row>
    <row r="40" spans="1:9" x14ac:dyDescent="0.2">
      <c r="B40" s="19" t="s">
        <v>11</v>
      </c>
      <c r="C40" s="4"/>
      <c r="D40" s="17">
        <f>SUM(D36:D39)</f>
        <v>34075</v>
      </c>
    </row>
    <row r="41" spans="1:9" ht="16" thickBot="1" x14ac:dyDescent="0.25">
      <c r="B41" s="36"/>
      <c r="C41" s="21" t="s">
        <v>30</v>
      </c>
      <c r="D41" s="35">
        <v>200</v>
      </c>
      <c r="E41" t="s">
        <v>23</v>
      </c>
    </row>
    <row r="42" spans="1:9" ht="16" thickBot="1" x14ac:dyDescent="0.25">
      <c r="B42" s="20" t="s">
        <v>11</v>
      </c>
      <c r="C42" s="21"/>
      <c r="D42" s="22">
        <f>D40-D41</f>
        <v>33875</v>
      </c>
    </row>
    <row r="43" spans="1:9" ht="16" thickBot="1" x14ac:dyDescent="0.25">
      <c r="D43"/>
    </row>
    <row r="44" spans="1:9" ht="16" thickBot="1" x14ac:dyDescent="0.25">
      <c r="A44" s="9" t="s">
        <v>12</v>
      </c>
      <c r="B44" s="27" t="s">
        <v>17</v>
      </c>
      <c r="C44" s="28"/>
      <c r="D44" s="29"/>
    </row>
    <row r="45" spans="1:9" x14ac:dyDescent="0.2">
      <c r="B45" s="33"/>
      <c r="C45" s="28" t="s">
        <v>13</v>
      </c>
      <c r="D45" s="29">
        <v>35603</v>
      </c>
    </row>
    <row r="46" spans="1:9" x14ac:dyDescent="0.2">
      <c r="B46" s="16"/>
      <c r="C46" s="4" t="s">
        <v>21</v>
      </c>
      <c r="D46" s="17"/>
      <c r="E46" s="1"/>
    </row>
    <row r="47" spans="1:9" x14ac:dyDescent="0.2">
      <c r="B47" s="30"/>
      <c r="C47" s="5" t="s">
        <v>28</v>
      </c>
      <c r="D47" s="17">
        <v>176</v>
      </c>
      <c r="E47" s="1"/>
    </row>
    <row r="48" spans="1:9" ht="16" thickBot="1" x14ac:dyDescent="0.25">
      <c r="B48" s="34"/>
      <c r="C48" s="32" t="s">
        <v>14</v>
      </c>
      <c r="D48" s="35">
        <v>4401.41</v>
      </c>
    </row>
    <row r="49" spans="1:4" ht="16" thickBot="1" x14ac:dyDescent="0.25">
      <c r="B49" s="31" t="s">
        <v>11</v>
      </c>
      <c r="C49" s="32"/>
      <c r="D49" s="22">
        <f>SUM(D45:D48)</f>
        <v>40180.410000000003</v>
      </c>
    </row>
    <row r="50" spans="1:4" x14ac:dyDescent="0.2">
      <c r="B50" s="1"/>
      <c r="C50" s="1"/>
    </row>
    <row r="51" spans="1:4" x14ac:dyDescent="0.2">
      <c r="A51" s="11"/>
      <c r="B51" s="10"/>
      <c r="C51" s="5"/>
    </row>
    <row r="52" spans="1:4" x14ac:dyDescent="0.2">
      <c r="A52" s="4"/>
      <c r="B52" s="5"/>
      <c r="C52" s="5"/>
    </row>
    <row r="53" spans="1:4" x14ac:dyDescent="0.2">
      <c r="A53" s="4"/>
      <c r="B53" s="5"/>
      <c r="C53" s="5"/>
    </row>
    <row r="54" spans="1:4" x14ac:dyDescent="0.2">
      <c r="A54" s="4"/>
      <c r="B54" s="5"/>
      <c r="C54" s="5"/>
    </row>
    <row r="55" spans="1:4" x14ac:dyDescent="0.2">
      <c r="A55" s="4"/>
      <c r="B55" s="10"/>
      <c r="C55" s="5"/>
    </row>
    <row r="56" spans="1:4" x14ac:dyDescent="0.2">
      <c r="A56" s="4"/>
      <c r="B56" s="5"/>
      <c r="C56" s="5"/>
    </row>
    <row r="57" spans="1:4" x14ac:dyDescent="0.2">
      <c r="B57" s="1"/>
      <c r="C57" s="1"/>
    </row>
    <row r="58" spans="1:4" x14ac:dyDescent="0.2">
      <c r="B58" s="1"/>
      <c r="C58" s="1"/>
    </row>
    <row r="59" spans="1:4" x14ac:dyDescent="0.2">
      <c r="B59" s="1"/>
      <c r="C59" s="1"/>
    </row>
    <row r="60" spans="1:4" x14ac:dyDescent="0.2">
      <c r="B60" s="1"/>
      <c r="C60" s="1"/>
    </row>
    <row r="61" spans="1:4" x14ac:dyDescent="0.2">
      <c r="B61" s="1"/>
      <c r="C61" s="1"/>
    </row>
  </sheetData>
  <mergeCells count="17">
    <mergeCell ref="B9:C9"/>
    <mergeCell ref="D7:D8"/>
    <mergeCell ref="B7:C8"/>
    <mergeCell ref="B35:C35"/>
    <mergeCell ref="B29:C29"/>
    <mergeCell ref="B30:C30"/>
    <mergeCell ref="B15:C15"/>
    <mergeCell ref="B16:C16"/>
    <mergeCell ref="B23:C23"/>
    <mergeCell ref="B26:C26"/>
    <mergeCell ref="B24:C24"/>
    <mergeCell ref="B25:C25"/>
    <mergeCell ref="B31:C31"/>
    <mergeCell ref="B27:C27"/>
    <mergeCell ref="B28:C28"/>
    <mergeCell ref="B22:C22"/>
    <mergeCell ref="B21:C21"/>
  </mergeCells>
  <pageMargins left="0.7" right="0.7" top="0.75" bottom="0.75" header="0.3" footer="0.3"/>
  <pageSetup paperSize="121" scale="68" orientation="landscape" horizontalDpi="240" verticalDpi="14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F1"/>
  <sheetViews>
    <sheetView workbookViewId="0">
      <selection activeCell="D31" sqref="D31"/>
    </sheetView>
  </sheetViews>
  <sheetFormatPr baseColWidth="10" defaultColWidth="8.83203125" defaultRowHeight="15" x14ac:dyDescent="0.2"/>
  <cols>
    <col min="6" max="6" width="8.83203125" style="2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SVFK - 2018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2019-06-04T08:10:53Z</dcterms:modified>
</cp:coreProperties>
</file>